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dos da empresa" sheetId="1" r:id="rId4"/>
    <sheet state="visible" name="ROI por segmento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15">
      <text>
        <t xml:space="preserve">Todas as vendas realizadas com clientes que vieram pela estratégia de Outbound</t>
      </text>
    </comment>
    <comment authorId="0" ref="B22">
      <text>
        <t xml:space="preserve">Some o % de todos os impostos pagos para cada venda realizada para cada segmento</t>
      </text>
    </comment>
    <comment authorId="0" ref="B23">
      <text>
        <t xml:space="preserve">Some todos os custos envolvidos para a produção do produto / serviço vendido</t>
      </text>
    </comment>
  </commentList>
</comments>
</file>

<file path=xl/sharedStrings.xml><?xml version="1.0" encoding="utf-8"?>
<sst xmlns="http://schemas.openxmlformats.org/spreadsheetml/2006/main" count="63" uniqueCount="53">
  <si>
    <t>Dados da sua empresa</t>
  </si>
  <si>
    <t>Mês 1</t>
  </si>
  <si>
    <t>Mês 2</t>
  </si>
  <si>
    <t>Mês 3</t>
  </si>
  <si>
    <t>Total</t>
  </si>
  <si>
    <t>Folha salarial (Depto. comercial)</t>
  </si>
  <si>
    <t>Custos com equipe</t>
  </si>
  <si>
    <t xml:space="preserve">  Impostos</t>
  </si>
  <si>
    <t xml:space="preserve">    13o + feriados</t>
  </si>
  <si>
    <t xml:space="preserve">    FGTS</t>
  </si>
  <si>
    <t xml:space="preserve">    Provisionamentos</t>
  </si>
  <si>
    <t xml:space="preserve">  CAPEX &amp; Opex &amp; Benefícios</t>
  </si>
  <si>
    <t xml:space="preserve">    Notebook + assessórios</t>
  </si>
  <si>
    <t xml:space="preserve">    Home office + geral</t>
  </si>
  <si>
    <t xml:space="preserve">    Telecom</t>
  </si>
  <si>
    <t xml:space="preserve">    VR + VA</t>
  </si>
  <si>
    <t xml:space="preserve">    Plano de saúde</t>
  </si>
  <si>
    <t xml:space="preserve">    Adicione um campo novo</t>
  </si>
  <si>
    <t xml:space="preserve">    Total</t>
  </si>
  <si>
    <t xml:space="preserve">  SDRs</t>
  </si>
  <si>
    <t xml:space="preserve">    Qtd. de prospectadores (SDRs)</t>
  </si>
  <si>
    <t xml:space="preserve">    Salário fixo</t>
  </si>
  <si>
    <t xml:space="preserve">  Custo total por SDR (por mês)</t>
  </si>
  <si>
    <t xml:space="preserve">  Custo total da equipe SDR</t>
  </si>
  <si>
    <t xml:space="preserve">  Vendedores</t>
  </si>
  <si>
    <t xml:space="preserve">  Qtd. de vendedores</t>
  </si>
  <si>
    <t xml:space="preserve">  Vendedor A</t>
  </si>
  <si>
    <t xml:space="preserve">    Comissões</t>
  </si>
  <si>
    <t xml:space="preserve">    Fixo + variável</t>
  </si>
  <si>
    <t xml:space="preserve">  Vendedor B</t>
  </si>
  <si>
    <t xml:space="preserve">  Vendedor C</t>
  </si>
  <si>
    <t xml:space="preserve">  Fixo + variável total</t>
  </si>
  <si>
    <t xml:space="preserve">  Custo da equipe de vendedores</t>
  </si>
  <si>
    <t>Encontrando o cliente mais lucrativo</t>
  </si>
  <si>
    <t>Indústria</t>
  </si>
  <si>
    <t>Comercial</t>
  </si>
  <si>
    <t>Residencial</t>
  </si>
  <si>
    <t>Shoppings</t>
  </si>
  <si>
    <t>ROI por segmento</t>
  </si>
  <si>
    <t>Receita total (últimos 3 meses)</t>
  </si>
  <si>
    <t>Custo total (últimos 3 meses)</t>
  </si>
  <si>
    <t xml:space="preserve">  Custo total das vendas</t>
  </si>
  <si>
    <t xml:space="preserve">  Custo total da folha</t>
  </si>
  <si>
    <t xml:space="preserve">    Custo de folha por oportunidade</t>
  </si>
  <si>
    <t>Produtividade por segmento</t>
  </si>
  <si>
    <t xml:space="preserve">  Qtd. de oportunidades (últimos 3 meses)</t>
  </si>
  <si>
    <t xml:space="preserve">  Qtd. de vendas (últimos 3 meses)</t>
  </si>
  <si>
    <t xml:space="preserve">  Ticket médio</t>
  </si>
  <si>
    <t xml:space="preserve">  Win Rate</t>
  </si>
  <si>
    <t>Custos de venda por segmento</t>
  </si>
  <si>
    <t xml:space="preserve">  Impostos por venda</t>
  </si>
  <si>
    <t xml:space="preserve">  Custo variável médio por venda</t>
  </si>
  <si>
    <t xml:space="preserve">  Custo total por venda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</si>
</sst>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6">
    <font>
      <sz val="10.0"/>
      <color rgb="FF000000"/>
      <name val="Arial"/>
      <scheme val="minor"/>
    </font>
    <font>
      <color theme="1"/>
      <name val="Arial"/>
    </font>
    <font>
      <b/>
      <color rgb="FFFFFFFF"/>
      <name val="Arial"/>
    </font>
    <font>
      <color theme="1"/>
      <name val="Arial"/>
      <scheme val="minor"/>
    </font>
    <font>
      <b/>
      <color theme="1"/>
      <name val="Arial"/>
    </font>
    <font>
      <b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4285F4"/>
        <bgColor rgb="FF4285F4"/>
      </patternFill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readingOrder="0" shrinkToFit="0" vertical="center" wrapText="0"/>
    </xf>
    <xf borderId="0" fillId="2" fontId="2" numFmtId="0" xfId="0" applyAlignment="1" applyFont="1">
      <alignment horizontal="center" readingOrder="0" vertical="center"/>
    </xf>
    <xf borderId="0" fillId="3" fontId="2" numFmtId="0" xfId="0" applyAlignment="1" applyFill="1" applyFont="1">
      <alignment horizontal="center" readingOrder="0" vertical="center"/>
    </xf>
    <xf borderId="0" fillId="0" fontId="3" numFmtId="164" xfId="0" applyFont="1" applyNumberFormat="1"/>
    <xf borderId="0" fillId="0" fontId="4" numFmtId="0" xfId="0" applyAlignment="1" applyFont="1">
      <alignment readingOrder="0" vertical="bottom"/>
    </xf>
    <xf borderId="0" fillId="0" fontId="4" numFmtId="164" xfId="0" applyAlignment="1" applyFont="1" applyNumberFormat="1">
      <alignment horizontal="center" vertical="bottom"/>
    </xf>
    <xf borderId="0" fillId="4" fontId="3" numFmtId="0" xfId="0" applyAlignment="1" applyFill="1" applyFont="1">
      <alignment horizontal="center"/>
    </xf>
    <xf borderId="0" fillId="4" fontId="5" numFmtId="164" xfId="0" applyAlignment="1" applyFont="1" applyNumberFormat="1">
      <alignment horizontal="center"/>
    </xf>
    <xf borderId="0" fillId="0" fontId="1" numFmtId="0" xfId="0" applyAlignment="1" applyFont="1">
      <alignment vertical="bottom"/>
    </xf>
    <xf borderId="0" fillId="5" fontId="4" numFmtId="0" xfId="0" applyAlignment="1" applyFill="1" applyFont="1">
      <alignment readingOrder="0" vertical="bottom"/>
    </xf>
    <xf borderId="0" fillId="5" fontId="1" numFmtId="0" xfId="0" applyAlignment="1" applyFont="1">
      <alignment vertical="bottom"/>
    </xf>
    <xf borderId="1" fillId="4" fontId="1" numFmtId="10" xfId="0" applyAlignment="1" applyBorder="1" applyFont="1" applyNumberFormat="1">
      <alignment horizontal="center" vertical="bottom"/>
    </xf>
    <xf borderId="2" fillId="0" fontId="1" numFmtId="0" xfId="0" applyAlignment="1" applyBorder="1" applyFont="1">
      <alignment vertical="bottom"/>
    </xf>
    <xf borderId="3" fillId="4" fontId="1" numFmtId="164" xfId="0" applyAlignment="1" applyBorder="1" applyFont="1" applyNumberFormat="1">
      <alignment horizontal="center" vertical="bottom"/>
    </xf>
    <xf borderId="1" fillId="4" fontId="1" numFmtId="164" xfId="0" applyAlignment="1" applyBorder="1" applyFont="1" applyNumberFormat="1">
      <alignment horizontal="center" vertical="bottom"/>
    </xf>
    <xf borderId="1" fillId="4" fontId="1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0" fillId="0" fontId="1" numFmtId="164" xfId="0" applyAlignment="1" applyFont="1" applyNumberFormat="1">
      <alignment horizontal="center" vertical="bottom"/>
    </xf>
    <xf borderId="0" fillId="0" fontId="3" numFmtId="164" xfId="0" applyAlignment="1" applyFont="1" applyNumberFormat="1">
      <alignment readingOrder="0"/>
    </xf>
    <xf borderId="0" fillId="5" fontId="4" numFmtId="0" xfId="0" applyAlignment="1" applyFont="1">
      <alignment vertical="bottom"/>
    </xf>
    <xf borderId="1" fillId="4" fontId="1" numFmtId="0" xfId="0" applyAlignment="1" applyBorder="1" applyFont="1">
      <alignment horizontal="center" readingOrder="0" vertical="bottom"/>
    </xf>
    <xf borderId="0" fillId="2" fontId="1" numFmtId="0" xfId="0" applyAlignment="1" applyFont="1">
      <alignment vertical="center"/>
    </xf>
    <xf borderId="0" fillId="6" fontId="4" numFmtId="0" xfId="0" applyAlignment="1" applyFill="1" applyFont="1">
      <alignment readingOrder="0" vertical="bottom"/>
    </xf>
    <xf borderId="0" fillId="6" fontId="4" numFmtId="10" xfId="0" applyAlignment="1" applyFont="1" applyNumberFormat="1">
      <alignment horizontal="center" vertical="bottom"/>
    </xf>
    <xf borderId="0" fillId="7" fontId="4" numFmtId="10" xfId="0" applyAlignment="1" applyFill="1" applyFont="1" applyNumberFormat="1">
      <alignment horizontal="center" vertical="bottom"/>
    </xf>
    <xf borderId="0" fillId="6" fontId="1" numFmtId="0" xfId="0" applyAlignment="1" applyFont="1">
      <alignment vertical="bottom"/>
    </xf>
    <xf borderId="0" fillId="0" fontId="4" numFmtId="10" xfId="0" applyAlignment="1" applyFont="1" applyNumberFormat="1">
      <alignment horizontal="center" vertical="bottom"/>
    </xf>
    <xf borderId="4" fillId="0" fontId="4" numFmtId="0" xfId="0" applyAlignment="1" applyBorder="1" applyFont="1">
      <alignment readingOrder="0" vertical="bottom"/>
    </xf>
    <xf borderId="5" fillId="4" fontId="1" numFmtId="164" xfId="0" applyAlignment="1" applyBorder="1" applyFont="1" applyNumberFormat="1">
      <alignment horizontal="center" readingOrder="0" vertical="bottom"/>
    </xf>
    <xf borderId="0" fillId="4" fontId="3" numFmtId="164" xfId="0" applyAlignment="1" applyFont="1" applyNumberFormat="1">
      <alignment horizontal="center"/>
    </xf>
    <xf borderId="0" fillId="0" fontId="1" numFmtId="0" xfId="0" applyAlignment="1" applyFont="1">
      <alignment readingOrder="0" vertical="bottom"/>
    </xf>
    <xf borderId="0" fillId="0" fontId="3" numFmtId="164" xfId="0" applyAlignment="1" applyFont="1" applyNumberFormat="1">
      <alignment horizontal="center"/>
    </xf>
    <xf borderId="0" fillId="0" fontId="3" numFmtId="0" xfId="0" applyAlignment="1" applyFont="1">
      <alignment readingOrder="0"/>
    </xf>
    <xf borderId="0" fillId="5" fontId="1" numFmtId="0" xfId="0" applyAlignment="1" applyFont="1">
      <alignment horizontal="center" vertical="bottom"/>
    </xf>
    <xf borderId="4" fillId="0" fontId="1" numFmtId="0" xfId="0" applyAlignment="1" applyBorder="1" applyFont="1">
      <alignment readingOrder="0" vertical="bottom"/>
    </xf>
    <xf borderId="5" fillId="4" fontId="1" numFmtId="0" xfId="0" applyAlignment="1" applyBorder="1" applyFont="1">
      <alignment horizontal="center" readingOrder="0" vertical="bottom"/>
    </xf>
    <xf borderId="0" fillId="0" fontId="1" numFmtId="10" xfId="0" applyAlignment="1" applyFont="1" applyNumberFormat="1">
      <alignment horizontal="center" vertical="bottom"/>
    </xf>
    <xf borderId="0" fillId="4" fontId="1" numFmtId="10" xfId="0" applyAlignment="1" applyFont="1" applyNumberFormat="1">
      <alignment horizontal="center" vertical="bottom"/>
    </xf>
    <xf borderId="1" fillId="4" fontId="1" numFmtId="10" xfId="0" applyAlignment="1" applyBorder="1" applyFont="1" applyNumberFormat="1">
      <alignment horizontal="center" readingOrder="0" vertical="bottom"/>
    </xf>
    <xf borderId="1" fillId="4" fontId="1" numFmtId="164" xfId="0" applyAlignment="1" applyBorder="1" applyFont="1" applyNumberForma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0"/>
    <col customWidth="1" min="2" max="2" width="33.75"/>
    <col customWidth="1" min="3" max="5" width="14.5"/>
    <col customWidth="1" min="6" max="6" width="18.0"/>
  </cols>
  <sheetData>
    <row r="1" ht="24.0" customHeight="1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B2" s="6"/>
      <c r="C2" s="7"/>
      <c r="D2" s="7"/>
      <c r="E2" s="7"/>
      <c r="F2" s="8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B3" s="6" t="s">
        <v>5</v>
      </c>
      <c r="C3" s="7">
        <f t="shared" ref="C3:E3" si="1">SUM(C29,C51)</f>
        <v>42551.64</v>
      </c>
      <c r="D3" s="7">
        <f t="shared" si="1"/>
        <v>42551.64</v>
      </c>
      <c r="E3" s="7">
        <f t="shared" si="1"/>
        <v>42551.64</v>
      </c>
      <c r="F3" s="9">
        <f>SUM(C3:E3)</f>
        <v>127654.92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10"/>
      <c r="B4" s="6"/>
      <c r="C4" s="6"/>
      <c r="D4" s="6"/>
      <c r="E4" s="6"/>
      <c r="F4" s="8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>
      <c r="A5" s="10"/>
      <c r="B5" s="11" t="s">
        <v>6</v>
      </c>
      <c r="C5" s="12"/>
      <c r="D5" s="12"/>
      <c r="E5" s="12"/>
      <c r="F5" s="12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B6" s="6"/>
      <c r="C6" s="10"/>
      <c r="D6" s="10"/>
      <c r="E6" s="10"/>
      <c r="F6" s="10"/>
    </row>
    <row r="7">
      <c r="B7" s="6" t="s">
        <v>7</v>
      </c>
      <c r="C7" s="10"/>
      <c r="D7" s="10"/>
      <c r="E7" s="10"/>
      <c r="F7" s="10"/>
    </row>
    <row r="8">
      <c r="B8" s="10" t="s">
        <v>8</v>
      </c>
      <c r="C8" s="13">
        <v>0.13</v>
      </c>
      <c r="D8" s="13">
        <v>0.13</v>
      </c>
      <c r="E8" s="13">
        <v>0.13</v>
      </c>
      <c r="F8" s="10"/>
    </row>
    <row r="9">
      <c r="B9" s="10" t="s">
        <v>9</v>
      </c>
      <c r="C9" s="13">
        <v>0.08</v>
      </c>
      <c r="D9" s="13">
        <v>0.08</v>
      </c>
      <c r="E9" s="13">
        <v>0.08</v>
      </c>
      <c r="F9" s="10"/>
    </row>
    <row r="10">
      <c r="B10" s="10" t="s">
        <v>10</v>
      </c>
      <c r="C10" s="13">
        <v>0.08</v>
      </c>
      <c r="D10" s="13">
        <v>0.08</v>
      </c>
      <c r="E10" s="13">
        <v>0.08</v>
      </c>
      <c r="F10" s="10"/>
    </row>
    <row r="11">
      <c r="B11" s="10"/>
      <c r="C11" s="10"/>
      <c r="D11" s="10"/>
      <c r="E11" s="10"/>
      <c r="F11" s="10"/>
    </row>
    <row r="12">
      <c r="B12" s="6" t="s">
        <v>11</v>
      </c>
      <c r="C12" s="14"/>
      <c r="D12" s="14"/>
      <c r="E12" s="14"/>
      <c r="F12" s="10"/>
    </row>
    <row r="13">
      <c r="B13" s="10" t="s">
        <v>12</v>
      </c>
      <c r="C13" s="15">
        <v>244.44</v>
      </c>
      <c r="D13" s="15">
        <v>244.44</v>
      </c>
      <c r="E13" s="15">
        <v>244.44</v>
      </c>
      <c r="F13" s="10"/>
    </row>
    <row r="14">
      <c r="B14" s="10" t="s">
        <v>13</v>
      </c>
      <c r="C14" s="16">
        <v>390.0</v>
      </c>
      <c r="D14" s="16">
        <v>390.0</v>
      </c>
      <c r="E14" s="16">
        <v>390.0</v>
      </c>
      <c r="F14" s="10"/>
    </row>
    <row r="15">
      <c r="B15" s="10" t="s">
        <v>14</v>
      </c>
      <c r="C15" s="16">
        <v>200.0</v>
      </c>
      <c r="D15" s="16">
        <v>200.0</v>
      </c>
      <c r="E15" s="16">
        <v>200.0</v>
      </c>
      <c r="F15" s="10"/>
    </row>
    <row r="16">
      <c r="B16" s="10" t="s">
        <v>15</v>
      </c>
      <c r="C16" s="16">
        <v>720.0</v>
      </c>
      <c r="D16" s="16">
        <v>720.0</v>
      </c>
      <c r="E16" s="16">
        <v>720.0</v>
      </c>
      <c r="F16" s="10"/>
    </row>
    <row r="17">
      <c r="B17" s="10" t="s">
        <v>16</v>
      </c>
      <c r="C17" s="16">
        <v>700.0</v>
      </c>
      <c r="D17" s="16">
        <v>700.0</v>
      </c>
      <c r="E17" s="16">
        <v>700.0</v>
      </c>
      <c r="F17" s="10"/>
    </row>
    <row r="18">
      <c r="B18" s="10" t="s">
        <v>17</v>
      </c>
      <c r="C18" s="17"/>
      <c r="D18" s="17"/>
      <c r="E18" s="17"/>
      <c r="F18" s="10"/>
    </row>
    <row r="19">
      <c r="B19" s="10" t="s">
        <v>17</v>
      </c>
      <c r="C19" s="17"/>
      <c r="D19" s="17"/>
      <c r="E19" s="17"/>
      <c r="F19" s="10"/>
    </row>
    <row r="20">
      <c r="B20" s="10" t="s">
        <v>17</v>
      </c>
      <c r="C20" s="17"/>
      <c r="D20" s="17"/>
      <c r="E20" s="17"/>
      <c r="F20" s="10"/>
    </row>
    <row r="21">
      <c r="B21" s="18" t="s">
        <v>18</v>
      </c>
      <c r="C21" s="19">
        <f t="shared" ref="C21:E21" si="2">SUM(C13:C20)</f>
        <v>2254.44</v>
      </c>
      <c r="D21" s="19">
        <f t="shared" si="2"/>
        <v>2254.44</v>
      </c>
      <c r="E21" s="19">
        <f t="shared" si="2"/>
        <v>2254.44</v>
      </c>
      <c r="F21" s="10"/>
      <c r="I21" s="20"/>
    </row>
    <row r="22">
      <c r="B22" s="18"/>
      <c r="C22" s="10"/>
      <c r="D22" s="10"/>
      <c r="E22" s="10"/>
      <c r="F22" s="10"/>
    </row>
    <row r="23">
      <c r="B23" s="21" t="s">
        <v>19</v>
      </c>
      <c r="C23" s="12"/>
      <c r="D23" s="12"/>
      <c r="E23" s="12"/>
      <c r="F23" s="10"/>
    </row>
    <row r="24">
      <c r="B24" s="10"/>
      <c r="C24" s="10"/>
      <c r="D24" s="10"/>
      <c r="E24" s="10"/>
      <c r="F24" s="10"/>
    </row>
    <row r="25">
      <c r="B25" s="10" t="s">
        <v>20</v>
      </c>
      <c r="C25" s="22">
        <v>3.0</v>
      </c>
      <c r="D25" s="22">
        <v>3.0</v>
      </c>
      <c r="E25" s="22">
        <v>3.0</v>
      </c>
      <c r="F25" s="10"/>
    </row>
    <row r="26">
      <c r="B26" s="10" t="s">
        <v>21</v>
      </c>
      <c r="C26" s="16">
        <v>1500.0</v>
      </c>
      <c r="D26" s="16">
        <v>1500.0</v>
      </c>
      <c r="E26" s="16">
        <v>1500.0</v>
      </c>
      <c r="F26" s="10"/>
    </row>
    <row r="27">
      <c r="B27" s="6"/>
      <c r="C27" s="19"/>
      <c r="D27" s="19"/>
      <c r="E27" s="19"/>
      <c r="F27" s="10"/>
    </row>
    <row r="28">
      <c r="B28" s="6" t="s">
        <v>22</v>
      </c>
      <c r="C28" s="19">
        <f t="shared" ref="C28:E28" si="3">C26+(C26*SUM(C$8:C$10))+C21</f>
        <v>4189.44</v>
      </c>
      <c r="D28" s="19">
        <f t="shared" si="3"/>
        <v>4189.44</v>
      </c>
      <c r="E28" s="19">
        <f t="shared" si="3"/>
        <v>4189.44</v>
      </c>
      <c r="F28" s="10"/>
    </row>
    <row r="29">
      <c r="B29" s="6" t="s">
        <v>23</v>
      </c>
      <c r="C29" s="19">
        <f t="shared" ref="C29:E29" si="4">C28*C25</f>
        <v>12568.32</v>
      </c>
      <c r="D29" s="19">
        <f t="shared" si="4"/>
        <v>12568.32</v>
      </c>
      <c r="E29" s="19">
        <f t="shared" si="4"/>
        <v>12568.32</v>
      </c>
      <c r="F29" s="10"/>
    </row>
    <row r="30">
      <c r="B30" s="6"/>
      <c r="C30" s="10"/>
      <c r="D30" s="10"/>
      <c r="E30" s="10"/>
      <c r="F30" s="10"/>
      <c r="H30" s="5"/>
    </row>
    <row r="31">
      <c r="B31" s="11" t="s">
        <v>24</v>
      </c>
      <c r="C31" s="12"/>
      <c r="D31" s="12"/>
      <c r="E31" s="12"/>
      <c r="F31" s="10"/>
    </row>
    <row r="32">
      <c r="B32" s="6"/>
      <c r="C32" s="10"/>
      <c r="D32" s="10"/>
      <c r="E32" s="10"/>
      <c r="F32" s="10"/>
      <c r="H32" s="5"/>
    </row>
    <row r="33">
      <c r="B33" s="6" t="s">
        <v>25</v>
      </c>
      <c r="C33" s="22">
        <v>3.0</v>
      </c>
      <c r="D33" s="22">
        <v>3.0</v>
      </c>
      <c r="E33" s="22">
        <v>3.0</v>
      </c>
      <c r="F33" s="10"/>
    </row>
    <row r="34">
      <c r="B34" s="6"/>
      <c r="C34" s="10"/>
      <c r="D34" s="10"/>
      <c r="E34" s="10"/>
      <c r="F34" s="10"/>
      <c r="H34" s="5"/>
    </row>
    <row r="35">
      <c r="B35" s="6" t="s">
        <v>26</v>
      </c>
      <c r="C35" s="10"/>
      <c r="D35" s="10"/>
      <c r="E35" s="10"/>
      <c r="F35" s="10"/>
      <c r="H35" s="5"/>
    </row>
    <row r="36">
      <c r="B36" s="10" t="s">
        <v>21</v>
      </c>
      <c r="C36" s="16">
        <v>3000.0</v>
      </c>
      <c r="D36" s="16">
        <v>3000.0</v>
      </c>
      <c r="E36" s="16">
        <v>3000.0</v>
      </c>
      <c r="F36" s="10"/>
    </row>
    <row r="37">
      <c r="B37" s="10" t="s">
        <v>27</v>
      </c>
      <c r="C37" s="16">
        <v>3000.0</v>
      </c>
      <c r="D37" s="16">
        <v>3000.0</v>
      </c>
      <c r="E37" s="16">
        <v>3000.0</v>
      </c>
      <c r="F37" s="10"/>
    </row>
    <row r="38">
      <c r="B38" s="10" t="s">
        <v>28</v>
      </c>
      <c r="C38" s="19">
        <f t="shared" ref="C38:E38" si="5">SUM(C36:C37)</f>
        <v>6000</v>
      </c>
      <c r="D38" s="19">
        <f t="shared" si="5"/>
        <v>6000</v>
      </c>
      <c r="E38" s="19">
        <f t="shared" si="5"/>
        <v>6000</v>
      </c>
      <c r="F38" s="10"/>
    </row>
    <row r="39">
      <c r="B39" s="6"/>
      <c r="C39" s="19"/>
      <c r="D39" s="19"/>
      <c r="E39" s="19"/>
      <c r="F39" s="10"/>
    </row>
    <row r="40">
      <c r="B40" s="6" t="s">
        <v>29</v>
      </c>
      <c r="C40" s="10"/>
      <c r="D40" s="10"/>
      <c r="E40" s="10"/>
      <c r="F40" s="10"/>
      <c r="H40" s="5"/>
    </row>
    <row r="41">
      <c r="B41" s="10" t="s">
        <v>21</v>
      </c>
      <c r="C41" s="16">
        <v>3000.0</v>
      </c>
      <c r="D41" s="16">
        <v>3000.0</v>
      </c>
      <c r="E41" s="16">
        <v>3000.0</v>
      </c>
      <c r="F41" s="10"/>
    </row>
    <row r="42">
      <c r="B42" s="10" t="s">
        <v>27</v>
      </c>
      <c r="C42" s="16">
        <v>3000.0</v>
      </c>
      <c r="D42" s="16">
        <v>3000.0</v>
      </c>
      <c r="E42" s="16">
        <v>3000.0</v>
      </c>
      <c r="F42" s="10"/>
    </row>
    <row r="43">
      <c r="B43" s="10" t="s">
        <v>28</v>
      </c>
      <c r="C43" s="19">
        <f t="shared" ref="C43:E43" si="6">SUM(C41:C42)</f>
        <v>6000</v>
      </c>
      <c r="D43" s="19">
        <f t="shared" si="6"/>
        <v>6000</v>
      </c>
      <c r="E43" s="19">
        <f t="shared" si="6"/>
        <v>6000</v>
      </c>
      <c r="F43" s="10"/>
    </row>
    <row r="44">
      <c r="B44" s="10"/>
      <c r="C44" s="19"/>
      <c r="D44" s="19"/>
      <c r="E44" s="19"/>
      <c r="F44" s="10"/>
    </row>
    <row r="45">
      <c r="B45" s="6" t="s">
        <v>30</v>
      </c>
      <c r="C45" s="10"/>
      <c r="D45" s="10"/>
      <c r="E45" s="10"/>
      <c r="F45" s="10"/>
      <c r="H45" s="5"/>
    </row>
    <row r="46">
      <c r="B46" s="10" t="s">
        <v>21</v>
      </c>
      <c r="C46" s="16">
        <v>3000.0</v>
      </c>
      <c r="D46" s="16">
        <v>3000.0</v>
      </c>
      <c r="E46" s="16">
        <v>3000.0</v>
      </c>
      <c r="F46" s="10"/>
    </row>
    <row r="47">
      <c r="B47" s="10" t="s">
        <v>27</v>
      </c>
      <c r="C47" s="16">
        <v>3000.0</v>
      </c>
      <c r="D47" s="16">
        <v>3000.0</v>
      </c>
      <c r="E47" s="16">
        <v>3000.0</v>
      </c>
      <c r="F47" s="10"/>
    </row>
    <row r="48">
      <c r="B48" s="10" t="s">
        <v>28</v>
      </c>
      <c r="C48" s="19">
        <f t="shared" ref="C48:E48" si="7">SUM(C46:C47)</f>
        <v>6000</v>
      </c>
      <c r="D48" s="19">
        <f t="shared" si="7"/>
        <v>6000</v>
      </c>
      <c r="E48" s="19">
        <f t="shared" si="7"/>
        <v>6000</v>
      </c>
      <c r="F48" s="10"/>
    </row>
    <row r="49">
      <c r="B49" s="10"/>
      <c r="C49" s="19"/>
      <c r="D49" s="19"/>
      <c r="E49" s="19"/>
      <c r="F49" s="10"/>
    </row>
    <row r="50">
      <c r="B50" s="6" t="s">
        <v>31</v>
      </c>
      <c r="C50" s="19">
        <f t="shared" ref="C50:E50" si="8">SUM(C38,C43,C48)</f>
        <v>18000</v>
      </c>
      <c r="D50" s="19">
        <f t="shared" si="8"/>
        <v>18000</v>
      </c>
      <c r="E50" s="19">
        <f t="shared" si="8"/>
        <v>18000</v>
      </c>
      <c r="F50" s="10"/>
    </row>
    <row r="51">
      <c r="B51" s="6" t="s">
        <v>32</v>
      </c>
      <c r="C51" s="19">
        <f t="shared" ref="C51:E51" si="9">C50+(C50*SUM(C$8:C$10))+(C21*C33)</f>
        <v>29983.32</v>
      </c>
      <c r="D51" s="19">
        <f t="shared" si="9"/>
        <v>29983.32</v>
      </c>
      <c r="E51" s="19">
        <f t="shared" si="9"/>
        <v>29983.32</v>
      </c>
      <c r="F51" s="10"/>
    </row>
    <row r="52">
      <c r="B52" s="10"/>
      <c r="C52" s="19"/>
      <c r="D52" s="19"/>
      <c r="E52" s="19"/>
      <c r="F52" s="10"/>
    </row>
    <row r="53">
      <c r="B53" s="10"/>
      <c r="C53" s="19"/>
      <c r="D53" s="19"/>
      <c r="E53" s="19"/>
      <c r="F53" s="10"/>
    </row>
    <row r="54">
      <c r="B54" s="10"/>
      <c r="C54" s="19"/>
      <c r="D54" s="19"/>
      <c r="E54" s="19"/>
      <c r="F54" s="10"/>
    </row>
    <row r="55">
      <c r="B55" s="6"/>
      <c r="C55" s="19"/>
      <c r="D55" s="19"/>
      <c r="E55" s="19"/>
      <c r="F55" s="10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4.25"/>
    <col customWidth="1" min="2" max="2" width="39.38"/>
    <col customWidth="1" min="3" max="6" width="13.38"/>
    <col customWidth="1" min="7" max="7" width="3.63"/>
    <col customWidth="1" min="8" max="8" width="18.0"/>
  </cols>
  <sheetData>
    <row r="1" ht="24.0" customHeight="1">
      <c r="A1" s="1"/>
      <c r="B1" s="2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23"/>
      <c r="H1" s="4" t="s">
        <v>4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H2" s="8"/>
    </row>
    <row r="3">
      <c r="B3" s="24" t="s">
        <v>38</v>
      </c>
      <c r="C3" s="25">
        <f t="shared" ref="C3:F3" si="1">C5/C7</f>
        <v>1.901080794</v>
      </c>
      <c r="D3" s="25">
        <f t="shared" si="1"/>
        <v>1.340759842</v>
      </c>
      <c r="E3" s="25">
        <f t="shared" si="1"/>
        <v>1.898989781</v>
      </c>
      <c r="F3" s="26">
        <f t="shared" si="1"/>
        <v>2.489577648</v>
      </c>
      <c r="G3" s="27"/>
      <c r="H3" s="25">
        <f>H5/H7</f>
        <v>1.932620041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>
      <c r="A4" s="10"/>
      <c r="B4" s="28"/>
      <c r="C4" s="28"/>
      <c r="D4" s="28"/>
      <c r="E4" s="28"/>
      <c r="F4" s="28"/>
      <c r="G4" s="10"/>
      <c r="H4" s="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>
      <c r="B5" s="29" t="s">
        <v>39</v>
      </c>
      <c r="C5" s="30">
        <v>800000.0</v>
      </c>
      <c r="D5" s="30">
        <v>550000.0</v>
      </c>
      <c r="E5" s="30">
        <v>700000.0</v>
      </c>
      <c r="F5" s="30">
        <v>1200000.0</v>
      </c>
      <c r="H5" s="31">
        <f>SUM(C5:F5)</f>
        <v>3250000</v>
      </c>
    </row>
    <row r="6">
      <c r="B6" s="32"/>
      <c r="C6" s="19"/>
      <c r="D6" s="19"/>
      <c r="E6" s="19"/>
      <c r="F6" s="19"/>
      <c r="H6" s="8"/>
    </row>
    <row r="7">
      <c r="B7" s="6" t="s">
        <v>40</v>
      </c>
      <c r="C7" s="19">
        <f t="shared" ref="C7:F7" si="2">SUM(C8,C9)</f>
        <v>420813.2566</v>
      </c>
      <c r="D7" s="19">
        <f t="shared" si="2"/>
        <v>410215.1503</v>
      </c>
      <c r="E7" s="19">
        <f t="shared" si="2"/>
        <v>368617.0441</v>
      </c>
      <c r="F7" s="19">
        <f t="shared" si="2"/>
        <v>482009.469</v>
      </c>
      <c r="H7" s="31">
        <f t="shared" ref="H7:H9" si="4">SUM(C7:F7)</f>
        <v>1681654.92</v>
      </c>
    </row>
    <row r="8">
      <c r="A8" s="10"/>
      <c r="B8" s="32" t="s">
        <v>41</v>
      </c>
      <c r="C8" s="33">
        <f t="shared" ref="C8:F8" si="3">C15*C25</f>
        <v>390000</v>
      </c>
      <c r="D8" s="33">
        <f t="shared" si="3"/>
        <v>375000</v>
      </c>
      <c r="E8" s="33">
        <f t="shared" si="3"/>
        <v>329000</v>
      </c>
      <c r="F8" s="33">
        <f t="shared" si="3"/>
        <v>460000</v>
      </c>
      <c r="G8" s="10"/>
      <c r="H8" s="31">
        <f t="shared" si="4"/>
        <v>1554000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>
      <c r="A9" s="10"/>
      <c r="B9" s="32" t="s">
        <v>42</v>
      </c>
      <c r="C9" s="33">
        <f t="shared" ref="C9:F9" si="5">C10*C14</f>
        <v>30813.25655</v>
      </c>
      <c r="D9" s="33">
        <f t="shared" si="5"/>
        <v>35215.15034</v>
      </c>
      <c r="E9" s="33">
        <f t="shared" si="5"/>
        <v>39617.04414</v>
      </c>
      <c r="F9" s="33">
        <f t="shared" si="5"/>
        <v>22009.46897</v>
      </c>
      <c r="G9" s="10"/>
      <c r="H9" s="31">
        <f t="shared" si="4"/>
        <v>127654.92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B10" s="34" t="s">
        <v>43</v>
      </c>
      <c r="C10" s="33">
        <f>('Dados da empresa'!$F3/$H14)</f>
        <v>440.1893793</v>
      </c>
      <c r="D10" s="33">
        <f>('Dados da empresa'!$F3/$H14)</f>
        <v>440.1893793</v>
      </c>
      <c r="E10" s="33">
        <f>('Dados da empresa'!$F3/$H14)</f>
        <v>440.1893793</v>
      </c>
      <c r="F10" s="33">
        <f>('Dados da empresa'!$F3/$H14)</f>
        <v>440.1893793</v>
      </c>
      <c r="H10" s="8"/>
    </row>
    <row r="11">
      <c r="H11" s="8"/>
    </row>
    <row r="12">
      <c r="A12" s="10"/>
      <c r="B12" s="11" t="s">
        <v>44</v>
      </c>
      <c r="C12" s="12"/>
      <c r="D12" s="12"/>
      <c r="E12" s="12"/>
      <c r="F12" s="12"/>
      <c r="G12" s="12"/>
      <c r="H12" s="3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H13" s="8"/>
    </row>
    <row r="14">
      <c r="B14" s="36" t="s">
        <v>45</v>
      </c>
      <c r="C14" s="37">
        <v>70.0</v>
      </c>
      <c r="D14" s="37">
        <v>80.0</v>
      </c>
      <c r="E14" s="37">
        <v>90.0</v>
      </c>
      <c r="F14" s="37">
        <v>50.0</v>
      </c>
      <c r="H14" s="8">
        <f t="shared" ref="H14:H15" si="6">SUM(C14:F14)</f>
        <v>290</v>
      </c>
    </row>
    <row r="15">
      <c r="B15" s="36" t="s">
        <v>46</v>
      </c>
      <c r="C15" s="37">
        <v>10.0</v>
      </c>
      <c r="D15" s="37">
        <v>15.0</v>
      </c>
      <c r="E15" s="37">
        <v>7.0</v>
      </c>
      <c r="F15" s="37">
        <v>10.0</v>
      </c>
      <c r="H15" s="8">
        <f t="shared" si="6"/>
        <v>42</v>
      </c>
    </row>
    <row r="16">
      <c r="B16" s="32"/>
      <c r="C16" s="32"/>
      <c r="D16" s="32"/>
      <c r="E16" s="32"/>
      <c r="F16" s="32"/>
      <c r="G16" s="32"/>
      <c r="H16" s="8"/>
    </row>
    <row r="17">
      <c r="A17" s="10"/>
      <c r="B17" s="32" t="s">
        <v>47</v>
      </c>
      <c r="C17" s="19">
        <f t="shared" ref="C17:F17" si="7">C5/C15</f>
        <v>80000</v>
      </c>
      <c r="D17" s="19">
        <f t="shared" si="7"/>
        <v>36666.66667</v>
      </c>
      <c r="E17" s="19">
        <f t="shared" si="7"/>
        <v>100000</v>
      </c>
      <c r="F17" s="19">
        <f t="shared" si="7"/>
        <v>120000</v>
      </c>
      <c r="G17" s="10"/>
      <c r="H17" s="31">
        <f>H5/H15</f>
        <v>77380.95238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0"/>
      <c r="B18" s="32" t="s">
        <v>48</v>
      </c>
      <c r="C18" s="38">
        <f t="shared" ref="C18:F18" si="8">C15/C14</f>
        <v>0.1428571429</v>
      </c>
      <c r="D18" s="38">
        <f t="shared" si="8"/>
        <v>0.1875</v>
      </c>
      <c r="E18" s="38">
        <f t="shared" si="8"/>
        <v>0.07777777778</v>
      </c>
      <c r="F18" s="38">
        <f t="shared" si="8"/>
        <v>0.2</v>
      </c>
      <c r="G18" s="10"/>
      <c r="H18" s="39">
        <f>H15/H14</f>
        <v>0.1448275862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>
      <c r="H19" s="8"/>
    </row>
    <row r="20">
      <c r="A20" s="10"/>
      <c r="B20" s="11" t="s">
        <v>49</v>
      </c>
      <c r="C20" s="12"/>
      <c r="D20" s="12"/>
      <c r="E20" s="12"/>
      <c r="F20" s="12"/>
      <c r="G20" s="12"/>
      <c r="H20" s="3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H21" s="8"/>
    </row>
    <row r="22">
      <c r="B22" s="32" t="s">
        <v>50</v>
      </c>
      <c r="C22" s="40">
        <v>0.3</v>
      </c>
      <c r="D22" s="40">
        <v>0.3</v>
      </c>
      <c r="E22" s="40">
        <v>0.3</v>
      </c>
      <c r="F22" s="40">
        <v>0.3</v>
      </c>
      <c r="H22" s="8"/>
    </row>
    <row r="23">
      <c r="B23" s="32" t="s">
        <v>51</v>
      </c>
      <c r="C23" s="41">
        <v>15000.0</v>
      </c>
      <c r="D23" s="41">
        <v>14000.0</v>
      </c>
      <c r="E23" s="41">
        <v>17000.0</v>
      </c>
      <c r="F23" s="41">
        <v>10000.0</v>
      </c>
      <c r="H23" s="8"/>
    </row>
    <row r="24">
      <c r="B24" s="32"/>
      <c r="C24" s="32"/>
      <c r="D24" s="32"/>
      <c r="E24" s="32"/>
      <c r="F24" s="32"/>
      <c r="H24" s="8"/>
    </row>
    <row r="25">
      <c r="B25" s="6" t="s">
        <v>52</v>
      </c>
      <c r="C25" s="19">
        <f t="shared" ref="C25:F25" si="9">(C17*C22)+C23</f>
        <v>39000</v>
      </c>
      <c r="D25" s="19">
        <f t="shared" si="9"/>
        <v>25000</v>
      </c>
      <c r="E25" s="19">
        <f t="shared" si="9"/>
        <v>47000</v>
      </c>
      <c r="F25" s="19">
        <f t="shared" si="9"/>
        <v>46000</v>
      </c>
      <c r="H25" s="8"/>
    </row>
    <row r="26">
      <c r="B26" s="6"/>
      <c r="C26" s="19"/>
      <c r="D26" s="19"/>
      <c r="E26" s="19"/>
      <c r="F26" s="19"/>
      <c r="H26" s="8"/>
    </row>
  </sheetData>
  <drawing r:id="rId2"/>
  <legacyDrawing r:id="rId3"/>
</worksheet>
</file>